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BalanceSheet" sheetId="1" r:id="rId1"/>
    <sheet name="Equity" sheetId="2" r:id="rId2"/>
  </sheets>
  <definedNames>
    <definedName name="_xlnm.Print_Area" localSheetId="0">'BalanceSheet'!$A$1:$F$55</definedName>
    <definedName name="_xlnm.Print_Area" localSheetId="1">'Equity'!$A$2:$L$55</definedName>
  </definedNames>
  <calcPr fullCalcOnLoad="1"/>
</workbook>
</file>

<file path=xl/sharedStrings.xml><?xml version="1.0" encoding="utf-8"?>
<sst xmlns="http://schemas.openxmlformats.org/spreadsheetml/2006/main" count="94" uniqueCount="73">
  <si>
    <t>UNITED PLANTATIONS BERHAD</t>
  </si>
  <si>
    <t>(Incorporated in Malaysia - Registration No. 240-A)</t>
  </si>
  <si>
    <t>AS AT</t>
  </si>
  <si>
    <t>END OF</t>
  </si>
  <si>
    <t>PRECEDING</t>
  </si>
  <si>
    <t>CURRENT</t>
  </si>
  <si>
    <t>FINANCIAL</t>
  </si>
  <si>
    <t>YEAR END</t>
  </si>
  <si>
    <t>RM'000</t>
  </si>
  <si>
    <t>Long Term Investments</t>
  </si>
  <si>
    <t>Intangible Assets</t>
  </si>
  <si>
    <t>Current Assets</t>
  </si>
  <si>
    <t>Current Liabilities</t>
  </si>
  <si>
    <t>Provision for Taxation</t>
  </si>
  <si>
    <t>Property, Plant and Equipment</t>
  </si>
  <si>
    <t>Inventories</t>
  </si>
  <si>
    <t>Provision for Retirement Benefits</t>
  </si>
  <si>
    <t>Provision for Deferred Taxation</t>
  </si>
  <si>
    <t>Associated Companies</t>
  </si>
  <si>
    <t>Invesment in Associated Companies</t>
  </si>
  <si>
    <t>Amounts due from Associated Companies</t>
  </si>
  <si>
    <t>CONDENSED CONSOLIDATED STATEMENT OF CHANGES IN EQUITY</t>
  </si>
  <si>
    <t>Share</t>
  </si>
  <si>
    <t>capital</t>
  </si>
  <si>
    <t xml:space="preserve">Retained </t>
  </si>
  <si>
    <t>profit</t>
  </si>
  <si>
    <t>Reserve on</t>
  </si>
  <si>
    <t>consolidation</t>
  </si>
  <si>
    <t>premium</t>
  </si>
  <si>
    <t>Revaluation</t>
  </si>
  <si>
    <t>reserve</t>
  </si>
  <si>
    <t>Capital</t>
  </si>
  <si>
    <t>Translation</t>
  </si>
  <si>
    <t>Total</t>
  </si>
  <si>
    <t>Net profit for the period</t>
  </si>
  <si>
    <t>Currency translation differences</t>
  </si>
  <si>
    <t>Net gains and losses not recognised</t>
  </si>
  <si>
    <t>in the Income Statement</t>
  </si>
  <si>
    <t>The  Condensed Consolidated Balance Sheets should be read in conjunction with the</t>
  </si>
  <si>
    <t>The  Condensed Consolidated Statement of Changes in Equity should be read in conjunction with the</t>
  </si>
  <si>
    <t>Cash &amp; Cash Equivalents</t>
  </si>
  <si>
    <t>Trade &amp; Other Receivables</t>
  </si>
  <si>
    <t>Trade &amp; Other Payables</t>
  </si>
  <si>
    <t>Overdraft &amp; Short Term Borrowings</t>
  </si>
  <si>
    <t>Shareholders' Funds</t>
  </si>
  <si>
    <t xml:space="preserve">Proposed final dividend (MASB 19) </t>
  </si>
  <si>
    <t>Dividends paid</t>
  </si>
  <si>
    <t>Interim Dividend Declared</t>
  </si>
  <si>
    <t>31/12/2002</t>
  </si>
  <si>
    <t>Minority Interests</t>
  </si>
  <si>
    <t>Share Capital</t>
  </si>
  <si>
    <t>Reserves</t>
  </si>
  <si>
    <t xml:space="preserve">Net Current Assets </t>
  </si>
  <si>
    <t>Net tangible assets per share (RM)</t>
  </si>
  <si>
    <t>CONDENSED CONSOLIDATED BALANCE SHEET AS AT 31 MARCH 2003</t>
  </si>
  <si>
    <t>31/03/2003</t>
  </si>
  <si>
    <t>Amounts Due From Associated Companies</t>
  </si>
  <si>
    <t>Annual Financial Report for the year ended 31 December 2002</t>
  </si>
  <si>
    <t>FOR THE QUARTER ENDED 31 MARCH 2003</t>
  </si>
  <si>
    <t>3 months quarter ended</t>
  </si>
  <si>
    <t>31 March 2003</t>
  </si>
  <si>
    <t>31 March 2002</t>
  </si>
  <si>
    <t>Balance at 31 March 2002</t>
  </si>
  <si>
    <t>Balance at 31 March 2003</t>
  </si>
  <si>
    <t>Reserve arising on consolidation</t>
  </si>
  <si>
    <t>Issue of ordinary shares at premium</t>
  </si>
  <si>
    <t>Balance at 1 January 2003 ( as restated )</t>
  </si>
  <si>
    <t>Balance at 1 January 2002 ( as previously stated )</t>
  </si>
  <si>
    <t>Balance at 1 January 2002 ( as restated )</t>
  </si>
  <si>
    <t>Prior year adjustment (MASB 25)</t>
  </si>
  <si>
    <t>Promissory Note</t>
  </si>
  <si>
    <t>QUARTER</t>
  </si>
  <si>
    <t>Balance at 1 January 2003 ( as previously stated 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</si>
</sst>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2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1.7109375" style="0" customWidth="1"/>
    <col min="6" max="6" width="16.8515625" style="0" customWidth="1"/>
    <col min="8" max="8" width="13.421875" style="0" bestFit="1" customWidth="1"/>
    <col min="10" max="10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6" ht="12.75">
      <c r="A4" s="1" t="s">
        <v>54</v>
      </c>
      <c r="C4" s="12"/>
      <c r="D4" s="3"/>
      <c r="E4" s="12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4"/>
      <c r="FF4" s="4"/>
      <c r="FG4" s="4"/>
      <c r="FH4" s="4"/>
      <c r="FI4" s="4"/>
      <c r="FJ4" s="4"/>
    </row>
    <row r="5" spans="1:166" ht="12.75">
      <c r="A5" s="1"/>
      <c r="B5" s="2"/>
      <c r="C5" s="13"/>
      <c r="D5" s="14"/>
      <c r="E5" s="14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4"/>
      <c r="FF5" s="4"/>
      <c r="FG5" s="4"/>
      <c r="FH5" s="4"/>
      <c r="FI5" s="4"/>
      <c r="FJ5" s="4"/>
    </row>
    <row r="6" spans="1:166" ht="12.75">
      <c r="A6" s="2"/>
      <c r="C6" s="13"/>
      <c r="D6" s="14"/>
      <c r="E6" s="14"/>
      <c r="F6" s="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4"/>
      <c r="FF6" s="4"/>
      <c r="FG6" s="4"/>
      <c r="FH6" s="4"/>
      <c r="FI6" s="4"/>
      <c r="FJ6" s="4"/>
    </row>
    <row r="7" spans="1:166" ht="12.75">
      <c r="A7" s="2"/>
      <c r="B7" s="2"/>
      <c r="C7" s="3"/>
      <c r="D7" s="3"/>
      <c r="E7" s="16" t="s">
        <v>2</v>
      </c>
      <c r="F7" s="17" t="s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4"/>
      <c r="FF7" s="4"/>
      <c r="FG7" s="4"/>
      <c r="FH7" s="4"/>
      <c r="FI7" s="4"/>
      <c r="FJ7" s="4"/>
    </row>
    <row r="8" spans="1:166" ht="12.75">
      <c r="A8" s="2"/>
      <c r="B8" s="2"/>
      <c r="C8" s="3"/>
      <c r="D8" s="3"/>
      <c r="E8" s="16" t="s">
        <v>3</v>
      </c>
      <c r="F8" s="17" t="s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4"/>
      <c r="FF8" s="4"/>
      <c r="FG8" s="4"/>
      <c r="FH8" s="4"/>
      <c r="FI8" s="4"/>
      <c r="FJ8" s="4"/>
    </row>
    <row r="9" spans="1:166" ht="12.75">
      <c r="A9" s="2"/>
      <c r="B9" s="2"/>
      <c r="C9" s="3"/>
      <c r="D9" s="3"/>
      <c r="E9" s="16" t="s">
        <v>5</v>
      </c>
      <c r="F9" s="17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4"/>
      <c r="FF9" s="4"/>
      <c r="FG9" s="4"/>
      <c r="FH9" s="4"/>
      <c r="FI9" s="4"/>
      <c r="FJ9" s="4"/>
    </row>
    <row r="10" spans="1:166" ht="12.75">
      <c r="A10" s="2"/>
      <c r="B10" s="2"/>
      <c r="C10" s="3"/>
      <c r="D10" s="3"/>
      <c r="E10" s="17" t="s">
        <v>71</v>
      </c>
      <c r="F10" s="17" t="s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4"/>
      <c r="FF10" s="4"/>
      <c r="FG10" s="4"/>
      <c r="FH10" s="4"/>
      <c r="FI10" s="4"/>
      <c r="FJ10" s="4"/>
    </row>
    <row r="11" spans="1:166" ht="12.75">
      <c r="A11" s="2"/>
      <c r="B11" s="2"/>
      <c r="C11" s="3"/>
      <c r="D11" s="3"/>
      <c r="E11" s="23" t="s">
        <v>55</v>
      </c>
      <c r="F11" s="18" t="s">
        <v>48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4"/>
      <c r="FF11" s="4"/>
      <c r="FG11" s="4"/>
      <c r="FH11" s="4"/>
      <c r="FI11" s="4"/>
      <c r="FJ11" s="4"/>
    </row>
    <row r="12" spans="1:166" ht="12.75">
      <c r="A12" s="2"/>
      <c r="B12" s="2"/>
      <c r="C12" s="3"/>
      <c r="D12" s="3"/>
      <c r="E12" s="16" t="s">
        <v>8</v>
      </c>
      <c r="F12" s="17" t="s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4"/>
      <c r="FF12" s="4"/>
      <c r="FG12" s="4"/>
      <c r="FH12" s="4"/>
      <c r="FI12" s="4"/>
      <c r="FJ12" s="4"/>
    </row>
    <row r="13" spans="1:166" ht="12.75">
      <c r="A13" s="2"/>
      <c r="B13" s="2"/>
      <c r="C13" s="3"/>
      <c r="D13" s="3"/>
      <c r="E13" s="16"/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19" t="s">
        <v>14</v>
      </c>
      <c r="B14" s="2"/>
      <c r="C14" s="3"/>
      <c r="D14" s="3"/>
      <c r="E14" s="3">
        <v>770163</v>
      </c>
      <c r="F14" s="3">
        <v>363977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19" t="s">
        <v>18</v>
      </c>
      <c r="B15" s="2"/>
      <c r="C15" s="3"/>
      <c r="D15" s="3"/>
      <c r="E15" s="3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19"/>
      <c r="B16" s="20" t="s">
        <v>19</v>
      </c>
      <c r="C16" s="3"/>
      <c r="D16" s="3"/>
      <c r="E16" s="3">
        <v>11617</v>
      </c>
      <c r="F16" s="3">
        <v>11629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11"/>
      <c r="B17" s="20" t="s">
        <v>20</v>
      </c>
      <c r="C17" s="3"/>
      <c r="D17" s="3"/>
      <c r="E17" s="3">
        <f>239+43</f>
        <v>282</v>
      </c>
      <c r="F17" s="3">
        <f>202</f>
        <v>202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9</v>
      </c>
      <c r="B18" s="2"/>
      <c r="C18" s="3"/>
      <c r="D18" s="3"/>
      <c r="E18" s="3">
        <v>18364</v>
      </c>
      <c r="F18" s="3">
        <v>11066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2" t="s">
        <v>10</v>
      </c>
      <c r="B19" s="2"/>
      <c r="C19" s="3"/>
      <c r="D19" s="3"/>
      <c r="E19" s="3">
        <v>0</v>
      </c>
      <c r="F19" s="3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2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11</v>
      </c>
      <c r="B21" s="2"/>
      <c r="C21" s="3"/>
      <c r="D21" s="3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20" t="s">
        <v>15</v>
      </c>
      <c r="C22" s="3"/>
      <c r="D22" s="3"/>
      <c r="E22" s="3">
        <v>54822</v>
      </c>
      <c r="F22" s="3">
        <v>50573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/>
      <c r="B23" s="20" t="s">
        <v>41</v>
      </c>
      <c r="C23" s="3"/>
      <c r="D23" s="3"/>
      <c r="E23" s="3">
        <v>43694</v>
      </c>
      <c r="F23" s="3">
        <f>36400+4213</f>
        <v>40613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/>
      <c r="B24" s="20" t="s">
        <v>56</v>
      </c>
      <c r="C24" s="3"/>
      <c r="D24" s="3"/>
      <c r="E24" s="3">
        <v>0</v>
      </c>
      <c r="F24" s="3">
        <v>3471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20" t="s">
        <v>40</v>
      </c>
      <c r="C25" s="3"/>
      <c r="D25" s="3"/>
      <c r="E25" s="3">
        <v>94486</v>
      </c>
      <c r="F25" s="3">
        <f>3445+168489</f>
        <v>171934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2"/>
      <c r="C26" s="3"/>
      <c r="D26" s="3"/>
      <c r="E26" s="9">
        <f>SUM(E22:E25)</f>
        <v>193002</v>
      </c>
      <c r="F26" s="9">
        <f>SUM(F22:F25)</f>
        <v>266591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12</v>
      </c>
      <c r="B27" s="2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20" t="s">
        <v>42</v>
      </c>
      <c r="C28" s="3"/>
      <c r="D28" s="3"/>
      <c r="E28" s="3">
        <v>35415</v>
      </c>
      <c r="F28" s="3">
        <f>3885+23485</f>
        <v>27370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21" t="s">
        <v>43</v>
      </c>
      <c r="C29" s="3"/>
      <c r="D29" s="3"/>
      <c r="E29" s="3">
        <v>2400</v>
      </c>
      <c r="F29" s="3">
        <v>1680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>
      <c r="A30" s="2"/>
      <c r="B30" s="21" t="s">
        <v>70</v>
      </c>
      <c r="C30" s="3"/>
      <c r="D30" s="3"/>
      <c r="E30" s="3">
        <v>35917</v>
      </c>
      <c r="F30" s="3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>
      <c r="A31" s="2"/>
      <c r="B31" s="21" t="s">
        <v>47</v>
      </c>
      <c r="C31" s="3"/>
      <c r="D31" s="3"/>
      <c r="E31" s="3">
        <v>0</v>
      </c>
      <c r="F31" s="3">
        <v>16818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>
      <c r="A32" s="2"/>
      <c r="B32" s="20" t="s">
        <v>13</v>
      </c>
      <c r="C32" s="3"/>
      <c r="D32" s="3"/>
      <c r="E32" s="3">
        <v>19204</v>
      </c>
      <c r="F32" s="3">
        <v>12120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>
      <c r="A33" s="2"/>
      <c r="B33" s="2"/>
      <c r="C33" s="3"/>
      <c r="D33" s="3"/>
      <c r="E33" s="9">
        <f>SUM(E28:E32)</f>
        <v>92936</v>
      </c>
      <c r="F33" s="9">
        <f>SUM(F28:F32)</f>
        <v>57988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>
      <c r="A34" s="2"/>
      <c r="B34" s="2"/>
      <c r="C34" s="3"/>
      <c r="D34" s="3"/>
      <c r="E34" s="22"/>
      <c r="F34" s="2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19" t="s">
        <v>52</v>
      </c>
      <c r="B35" s="2"/>
      <c r="C35" s="3"/>
      <c r="D35" s="3"/>
      <c r="E35" s="3">
        <f>E26-E33</f>
        <v>100066</v>
      </c>
      <c r="F35" s="3">
        <f>F26-F33</f>
        <v>208603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11"/>
      <c r="B36" s="2"/>
      <c r="C36" s="3"/>
      <c r="D36" s="3"/>
      <c r="E36" s="22"/>
      <c r="F36" s="2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3.5" thickBot="1">
      <c r="A37" s="19"/>
      <c r="B37" s="2"/>
      <c r="C37" s="3"/>
      <c r="D37" s="3"/>
      <c r="E37" s="27">
        <f>E14+E15+E16+E17+E18+E35</f>
        <v>900492</v>
      </c>
      <c r="F37" s="27">
        <f>F14+F15+F16+F17+F18+F35</f>
        <v>595477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11"/>
      <c r="B38" s="2"/>
      <c r="C38" s="3"/>
      <c r="D38" s="3"/>
      <c r="E38" s="3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9" t="s">
        <v>50</v>
      </c>
      <c r="B39" s="2"/>
      <c r="C39" s="3"/>
      <c r="D39" s="3"/>
      <c r="E39" s="3">
        <v>198134</v>
      </c>
      <c r="F39" s="3">
        <v>151510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9" t="s">
        <v>51</v>
      </c>
      <c r="B40" s="2"/>
      <c r="C40" s="3"/>
      <c r="D40" s="3"/>
      <c r="E40" s="24">
        <v>540215</v>
      </c>
      <c r="F40" s="24">
        <f>414993-25527-2591</f>
        <v>386875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2"/>
      <c r="B41" s="20"/>
      <c r="C41" s="3"/>
      <c r="D41" s="3"/>
      <c r="E41" s="3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" t="s">
        <v>44</v>
      </c>
      <c r="B42" s="20"/>
      <c r="C42" s="3"/>
      <c r="D42" s="3"/>
      <c r="E42" s="3">
        <f>SUM(E39:E40)</f>
        <v>738349</v>
      </c>
      <c r="F42" s="3">
        <f>SUM(F39:F40)</f>
        <v>538385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"/>
      <c r="B43" s="2"/>
      <c r="C43" s="3"/>
      <c r="D43" s="3"/>
      <c r="E43" s="3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9" t="s">
        <v>49</v>
      </c>
      <c r="B44" s="2"/>
      <c r="C44" s="3"/>
      <c r="D44" s="3"/>
      <c r="E44" s="3">
        <v>0</v>
      </c>
      <c r="F44" s="3"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9" t="s">
        <v>70</v>
      </c>
      <c r="B45" s="2"/>
      <c r="C45" s="3"/>
      <c r="D45" s="3"/>
      <c r="E45" s="3">
        <f>107751-35917</f>
        <v>71834</v>
      </c>
      <c r="F45" s="3"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9" t="s">
        <v>16</v>
      </c>
      <c r="B46" s="2"/>
      <c r="C46" s="3"/>
      <c r="D46" s="3"/>
      <c r="E46" s="22">
        <v>1708</v>
      </c>
      <c r="F46" s="22">
        <v>1674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9" t="s">
        <v>17</v>
      </c>
      <c r="B47" s="2"/>
      <c r="C47" s="3"/>
      <c r="D47" s="3"/>
      <c r="E47" s="22">
        <v>88601</v>
      </c>
      <c r="F47" s="22">
        <f>27300+25527+2591</f>
        <v>55418</v>
      </c>
      <c r="G47" s="5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19"/>
      <c r="B48" s="2"/>
      <c r="C48" s="3"/>
      <c r="D48" s="3"/>
      <c r="E48" s="25"/>
      <c r="F48" s="25"/>
      <c r="G48" s="5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3.5" thickBot="1">
      <c r="A49" s="19"/>
      <c r="B49" s="2"/>
      <c r="C49" s="3"/>
      <c r="D49" s="3"/>
      <c r="E49" s="26">
        <f>SUM(E42:E48)</f>
        <v>900492</v>
      </c>
      <c r="F49" s="26">
        <f>F42+F46+F47</f>
        <v>595477</v>
      </c>
      <c r="G49" s="5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2"/>
      <c r="C50" s="3"/>
      <c r="D50" s="3"/>
      <c r="E50" s="22"/>
      <c r="F50" s="2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19" t="s">
        <v>53</v>
      </c>
      <c r="B51" s="2"/>
      <c r="C51" s="3"/>
      <c r="D51" s="3"/>
      <c r="E51" s="28">
        <f>E42/E39</f>
        <v>3.726513369739671</v>
      </c>
      <c r="F51" s="28">
        <f>F42/F39</f>
        <v>3.553461817701802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2"/>
      <c r="C52" s="3"/>
      <c r="D52" s="3"/>
      <c r="E52" s="3"/>
      <c r="F52" s="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1" t="s">
        <v>38</v>
      </c>
      <c r="B53" s="2"/>
      <c r="C53" s="3"/>
      <c r="D53" s="3"/>
      <c r="E53" s="12"/>
      <c r="F53" s="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1" t="s">
        <v>57</v>
      </c>
      <c r="B54" s="2"/>
      <c r="C54" s="3"/>
      <c r="D54" s="3"/>
      <c r="E54" s="3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2"/>
      <c r="C55" s="3"/>
      <c r="D55" s="3"/>
      <c r="E55" s="3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2"/>
      <c r="C56" s="3"/>
      <c r="D56" s="3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2"/>
      <c r="C57" s="3"/>
      <c r="D57" s="3"/>
      <c r="E57" s="3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2"/>
      <c r="C58" s="3"/>
      <c r="D58" s="3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2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2"/>
      <c r="C60" s="3"/>
      <c r="D60" s="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2"/>
      <c r="C61" s="3"/>
      <c r="D61" s="3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2"/>
      <c r="C62" s="3"/>
      <c r="D62" s="3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2"/>
      <c r="C63" s="3"/>
      <c r="D63" s="3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2"/>
      <c r="C64" s="3"/>
      <c r="D64" s="3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2"/>
      <c r="C65" s="3"/>
      <c r="D65" s="3"/>
      <c r="E65" s="3"/>
      <c r="F65" s="1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2"/>
      <c r="C66" s="3"/>
      <c r="D66" s="3"/>
      <c r="E66" s="3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2"/>
      <c r="C67" s="3"/>
      <c r="D67" s="3"/>
      <c r="E67" s="3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1:166" ht="12.75">
      <c r="A68" s="2"/>
      <c r="B68" s="2"/>
      <c r="C68" s="3"/>
      <c r="D68" s="3"/>
      <c r="E68" s="3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1:166" ht="12.75">
      <c r="A69" s="2"/>
      <c r="B69" s="2"/>
      <c r="C69" s="3"/>
      <c r="D69" s="3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1:166" ht="12.75">
      <c r="A70" s="2"/>
      <c r="B70" s="2"/>
      <c r="C70" s="3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1:166" ht="12.75">
      <c r="A71" s="2"/>
      <c r="B71" s="2"/>
      <c r="C71" s="3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1:166" ht="12.75">
      <c r="A72" s="2"/>
      <c r="B72" s="2"/>
      <c r="C72" s="3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1:166" ht="12.75">
      <c r="A73" s="2"/>
      <c r="B73" s="2"/>
      <c r="C73" s="3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1:166" ht="12.75">
      <c r="A74" s="2"/>
      <c r="B74" s="2"/>
      <c r="C74" s="3"/>
      <c r="D74" s="3"/>
      <c r="E74" s="3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1:166" ht="12.75">
      <c r="A75" s="2"/>
      <c r="C75" s="3"/>
      <c r="D75" s="3"/>
      <c r="E75" s="3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3:166" ht="12.75">
      <c r="C76" s="6"/>
      <c r="D76" s="6"/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3:166" ht="12.75">
      <c r="C77" s="6"/>
      <c r="D77" s="6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3:166" ht="12.75">
      <c r="C78" s="6"/>
      <c r="D78" s="6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3:166" ht="12.75">
      <c r="C79" s="6"/>
      <c r="D79" s="6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3:166" ht="12.7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3:166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3:166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3:166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3:166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3:166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3:166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3:166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3:166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3:166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3:166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3:166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3:166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3:16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3:16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3:16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3:16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3:16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3:16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3:16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3:16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3:16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3:16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3:16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3:16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3:16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3:16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3:16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3:16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3:16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3:16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3:16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3:16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3:16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3:16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3:16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3:16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3:16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3:16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3:16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3:16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3:16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3:16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3:16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3:16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3:16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3:16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3:16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3:16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3:16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3:16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3:16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3:16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3:16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3:16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3:16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3:16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3:16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3:16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3:16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3:16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3:16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3:16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3:16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3:16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3:16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3:16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3:16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3:16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3:16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3:16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3:16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3:16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3:16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3:16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3:16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3:16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3:16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3:16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3:16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3:16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3:16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3:16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3:16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3:16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3:16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3:16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3:16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3:16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3:16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3:16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3:16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3:16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3:16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3:16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3:16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3:16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3:16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3:16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3:16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3:16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3:16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3:16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3:16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3:16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3:16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3:16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3:16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3:16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3:16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3:16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3:16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3:16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3:16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3:16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3:16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3:16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3:16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3:16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3:16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3:16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3:16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3:16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3:16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3:16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3:16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3:16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3:16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3:16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3:16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3:16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3:16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3:16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3:16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3:16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3:16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3:16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3:16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3:16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3:16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3:16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3:16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3:16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3:16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3:16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3:16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3:16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3:16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3:16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3:16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3:16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3:16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3:16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3:16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3:16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3:16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3:16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3:16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3:16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3:16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3:16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3:16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3:16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3:16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3:16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3:166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3:166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3:166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3:166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3:166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3:166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3:166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3:166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3:166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3:166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3:166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3:166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3:166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3:166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3:166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3:166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3:166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3:166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3:166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3:166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3:166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3:166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3:166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3:166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3:166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3:166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3:166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3:166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3:166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3:166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3:166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3:166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3:166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3:166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3:166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3:166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3:166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3:166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3:166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3:166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3:166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3:166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3:166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3:166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3:166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3:166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3:166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3:166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3:166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3:166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3:166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3:166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3:166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3:166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3:166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3:166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3:166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3:166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3:166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3:166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3:166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3:166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3:166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3:166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3:166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3:166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3:166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3:166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3:166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3:166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3:166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3:166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3:166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3:166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3:166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3:166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3:166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3:166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3:166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3:166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3:166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3:166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3:166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3:166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3:166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3:166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3:166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3:166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3:166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3:166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3:166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3:166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3:166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3:166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3:166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3:166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3:166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3:166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3:166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3:166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3:166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3:166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3:166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3:166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3:166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3:166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3:166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3:166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3:166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3:166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3:166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3:166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3:166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3:166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3:166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3:166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3:166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3:166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3:166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3:166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3:166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3:166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3:166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3:166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3:166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3:166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3:166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3:166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3:166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3:166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3:166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3:166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3:166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3:166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3:166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3:166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3:166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3:166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3:166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3:166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3:166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3:166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3:166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3:166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3:166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3:166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3:166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3:166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3:166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3:166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3:166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3:166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3:166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3:166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3:166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3:166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3:166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3:166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3:166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3:166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3:166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3:166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3:166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3:166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3:166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3:166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3:166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3:166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3:166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3:166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3:166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3:166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3:166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3:166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3:166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3:166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3:166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3:166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3:166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3:166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3:166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3:166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3:166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3:166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3:166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3:166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3:166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3:166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3:166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3:166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3:166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3:16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3:16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3:16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3:16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3:16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3:166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3:166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3:166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3:166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3:166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3:166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3:166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3:166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3:166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3:166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3:166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3:166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3:166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3:166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3:166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3:166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3:166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3:166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3:166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3:166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3:166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3:166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3:166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3:166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3:166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3:166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3:166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3:166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3:166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3:166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3:166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3:166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3:166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3:166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3:166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3:166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3:166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3:166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3:166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3:166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3:166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3:166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3:166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3:166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3:166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3:166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3:166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3:166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3:166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3:166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3:166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3:166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3:166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3:166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3:166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3:166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3:166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3:166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3:166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3:166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3:166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3:166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3:166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3:166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3:166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3:166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3:166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3:166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3:166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3:166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3:166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3:166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3:166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3:166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3:166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3:166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3:166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3:166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3:166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3:166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3:166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3:166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3:166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3:166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3:166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3:166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3:166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3:166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3:166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3:166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3:166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3:166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3:166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3:166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3:166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3:166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3:166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3:166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3:166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3:166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3:166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3:166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3:166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3:166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3:166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3:166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3:166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3:166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3:166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3:166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3:166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3:166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3:166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3:166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3:166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3:166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3:166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3:166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3:166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3:166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3:166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3:166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3:166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3:166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3:166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3:166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3:166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3:166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3:166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3:166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3:166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3:166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3:166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3:166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3:166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3:166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3:166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3:166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3:166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3:166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3:166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3:166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3:166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3:166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3:166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3:166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3:166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3:166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3:166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3:166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3:166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3:166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3:166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3:166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3:166" ht="12.7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3:166" ht="12.7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3:166" ht="12.7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3:166" ht="12.7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3:166" ht="12.7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3:166" ht="12.7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3:166" ht="12.7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3:166" ht="12.7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3:166" ht="12.7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3:166" ht="12.7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3:166" ht="12.7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3:166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3:166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3:166" ht="12.7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3:166" ht="12.7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3:166" ht="12.7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3:166" ht="12.7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3:166" ht="12.7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3:166" ht="12.7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3:166" ht="12.7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3:166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3:166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3:166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3:166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3:166" ht="12.7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3:166" ht="12.7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3:166" ht="12.7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3:166" ht="12.7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3:166" ht="12.7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3:166" ht="12.7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3:166" ht="12.7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3:166" ht="12.7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3:166" ht="12.7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3:166" ht="12.7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3:166" ht="12.7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3:166" ht="12.7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3:166" ht="12.7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3:166" ht="12.7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3:166" ht="12.7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3:166" ht="12.7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3:166" ht="12.7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3:166" ht="12.7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3:166" ht="12.7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3:166" ht="12.7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3:166" ht="12.7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3:166" ht="12.7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3:166" ht="12.7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3:166" ht="12.7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3:166" ht="12.7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3:166" ht="12.7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3:166" ht="12.7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3:166" ht="12.7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3:166" ht="12.7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3:166" ht="12.7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3:166" ht="12.7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3:166" ht="12.7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3:166" ht="12.7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3:166" ht="12.7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3:166" ht="12.7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3:166" ht="12.7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3:166" ht="12.7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3:166" ht="12.7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3:166" ht="12.7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3:166" ht="12.7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3:166" ht="12.7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3:166" ht="12.7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3:166" ht="12.7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3:166" ht="12.7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3:166" ht="12.7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3:166" ht="12.7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3:166" ht="12.7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3:166" ht="12.7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3:166" ht="12.7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3:166" ht="12.7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3:166" ht="12.7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3:166" ht="12.7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3:166" ht="12.7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3:166" ht="12.7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3:166" ht="12.7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3:166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3:166" ht="12.7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3:166" ht="12.7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3:166" ht="12.7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3:166" ht="12.7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3:166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3:166" ht="12.7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3:166" ht="12.7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4"/>
      <c r="FF681" s="4"/>
      <c r="FG681" s="4"/>
      <c r="FH681" s="4"/>
      <c r="FI681" s="4"/>
      <c r="FJ681" s="4"/>
    </row>
    <row r="682" spans="3:166" ht="12.7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4"/>
      <c r="FF682" s="4"/>
      <c r="FG682" s="4"/>
      <c r="FH682" s="4"/>
      <c r="FI682" s="4"/>
      <c r="FJ682" s="4"/>
    </row>
    <row r="683" spans="3:166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4"/>
      <c r="FF683" s="4"/>
      <c r="FG683" s="4"/>
      <c r="FH683" s="4"/>
      <c r="FI683" s="4"/>
      <c r="FJ683" s="4"/>
    </row>
    <row r="684" spans="3:166" ht="12.7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4"/>
      <c r="FF684" s="4"/>
      <c r="FG684" s="4"/>
      <c r="FH684" s="4"/>
      <c r="FI684" s="4"/>
      <c r="FJ684" s="4"/>
    </row>
    <row r="685" spans="3:166" ht="12.7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4"/>
      <c r="FF685" s="4"/>
      <c r="FG685" s="4"/>
      <c r="FH685" s="4"/>
      <c r="FI685" s="4"/>
      <c r="FJ685" s="4"/>
    </row>
    <row r="686" spans="3:166" ht="12.7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4"/>
      <c r="FF686" s="4"/>
      <c r="FG686" s="4"/>
      <c r="FH686" s="4"/>
      <c r="FI686" s="4"/>
      <c r="FJ686" s="4"/>
    </row>
    <row r="687" spans="3:166" ht="12.7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4"/>
      <c r="FF687" s="4"/>
      <c r="FG687" s="4"/>
      <c r="FH687" s="4"/>
      <c r="FI687" s="4"/>
      <c r="FJ687" s="4"/>
    </row>
    <row r="688" spans="3:166" ht="12.75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3:166" ht="12.75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3:166" ht="12.7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3:166" ht="12.7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3:166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3:166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3:166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3:166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3:166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3:166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3:166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3:166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3:166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3:166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3:16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3:16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3:16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3:16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3:16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3:16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3:16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3:16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3:16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3:16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3:16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3:16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3:16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5" max="5" width="9.7109375" style="0" bestFit="1" customWidth="1"/>
    <col min="6" max="6" width="10.57421875" style="0" bestFit="1" customWidth="1"/>
    <col min="7" max="7" width="12.421875" style="0" bestFit="1" customWidth="1"/>
    <col min="8" max="8" width="9.8515625" style="0" bestFit="1" customWidth="1"/>
    <col min="9" max="9" width="10.8515625" style="0" customWidth="1"/>
    <col min="11" max="11" width="10.57421875" style="0" bestFit="1" customWidth="1"/>
    <col min="12" max="12" width="10.28125" style="0" bestFit="1" customWidth="1"/>
  </cols>
  <sheetData>
    <row r="2" ht="12.75">
      <c r="A2" s="1" t="str">
        <f>BalanceSheet!A1</f>
        <v>UNITED PLANTATIONS BERHAD</v>
      </c>
    </row>
    <row r="3" spans="1:15" ht="12.75">
      <c r="A3" t="str">
        <f>BalanceSheet!A2</f>
        <v>(Incorporated in Malaysia - Registration No. 240-A)</v>
      </c>
      <c r="O3" s="30"/>
    </row>
    <row r="4" ht="12.75">
      <c r="O4" s="30"/>
    </row>
    <row r="5" ht="12.75">
      <c r="A5" s="1" t="s">
        <v>21</v>
      </c>
    </row>
    <row r="6" ht="12.75">
      <c r="A6" s="1" t="s">
        <v>58</v>
      </c>
    </row>
    <row r="7" ht="12.75">
      <c r="A7" s="1"/>
    </row>
    <row r="8" spans="1:12" ht="12.75">
      <c r="A8" s="1"/>
      <c r="E8" s="29" t="s">
        <v>22</v>
      </c>
      <c r="F8" s="29" t="s">
        <v>24</v>
      </c>
      <c r="G8" s="29" t="s">
        <v>26</v>
      </c>
      <c r="H8" s="29" t="s">
        <v>22</v>
      </c>
      <c r="I8" s="29" t="s">
        <v>29</v>
      </c>
      <c r="J8" s="29" t="s">
        <v>31</v>
      </c>
      <c r="K8" s="29" t="s">
        <v>32</v>
      </c>
      <c r="L8" s="29" t="s">
        <v>33</v>
      </c>
    </row>
    <row r="9" spans="5:12" ht="12.75">
      <c r="E9" s="29" t="s">
        <v>23</v>
      </c>
      <c r="F9" s="29" t="s">
        <v>25</v>
      </c>
      <c r="G9" s="29" t="s">
        <v>27</v>
      </c>
      <c r="H9" s="29" t="s">
        <v>28</v>
      </c>
      <c r="I9" s="29" t="s">
        <v>30</v>
      </c>
      <c r="J9" s="29" t="s">
        <v>30</v>
      </c>
      <c r="K9" s="29" t="s">
        <v>30</v>
      </c>
      <c r="L9" s="29"/>
    </row>
    <row r="10" spans="5:12" ht="12.75">
      <c r="E10" s="29" t="s">
        <v>8</v>
      </c>
      <c r="F10" s="29" t="s">
        <v>8</v>
      </c>
      <c r="G10" s="29" t="s">
        <v>8</v>
      </c>
      <c r="H10" s="29" t="s">
        <v>8</v>
      </c>
      <c r="I10" s="29" t="s">
        <v>8</v>
      </c>
      <c r="J10" s="29" t="s">
        <v>8</v>
      </c>
      <c r="K10" s="29" t="s">
        <v>8</v>
      </c>
      <c r="L10" s="29" t="s">
        <v>8</v>
      </c>
    </row>
    <row r="11" ht="12.75">
      <c r="A11" s="1" t="s">
        <v>59</v>
      </c>
    </row>
    <row r="12" ht="12.75">
      <c r="A12" s="31" t="s">
        <v>60</v>
      </c>
    </row>
    <row r="14" spans="1:13" ht="12.75">
      <c r="A14" t="s">
        <v>72</v>
      </c>
      <c r="E14" s="6">
        <v>151510</v>
      </c>
      <c r="F14" s="6">
        <v>365109</v>
      </c>
      <c r="G14" s="6">
        <v>53</v>
      </c>
      <c r="H14" s="6">
        <v>22242</v>
      </c>
      <c r="I14" s="6">
        <v>4408</v>
      </c>
      <c r="J14" s="6">
        <v>21894</v>
      </c>
      <c r="K14" s="6">
        <v>1287</v>
      </c>
      <c r="L14" s="6">
        <f>SUM(E14:K14)</f>
        <v>566503</v>
      </c>
      <c r="M14" s="6"/>
    </row>
    <row r="15" spans="5:13" ht="12.75"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t="s">
        <v>69</v>
      </c>
      <c r="E16" s="37"/>
      <c r="F16" s="37">
        <f>-25527-2591</f>
        <v>-28118</v>
      </c>
      <c r="G16" s="37"/>
      <c r="H16" s="37"/>
      <c r="I16" s="37"/>
      <c r="J16" s="37"/>
      <c r="K16" s="37"/>
      <c r="L16" s="37">
        <f>SUM(E16:K16)</f>
        <v>-28118</v>
      </c>
      <c r="M16" s="6"/>
    </row>
    <row r="17" spans="5:13" ht="12.75"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t="s">
        <v>66</v>
      </c>
      <c r="E18" s="39">
        <f>E14+E16</f>
        <v>151510</v>
      </c>
      <c r="F18" s="39">
        <f aca="true" t="shared" si="0" ref="F18:L18">F14+F16</f>
        <v>336991</v>
      </c>
      <c r="G18" s="40">
        <f t="shared" si="0"/>
        <v>53</v>
      </c>
      <c r="H18" s="39">
        <f t="shared" si="0"/>
        <v>22242</v>
      </c>
      <c r="I18" s="39">
        <f t="shared" si="0"/>
        <v>4408</v>
      </c>
      <c r="J18" s="39">
        <f t="shared" si="0"/>
        <v>21894</v>
      </c>
      <c r="K18" s="39">
        <f t="shared" si="0"/>
        <v>1287</v>
      </c>
      <c r="L18" s="39">
        <f t="shared" si="0"/>
        <v>538385</v>
      </c>
      <c r="M18" s="6"/>
    </row>
    <row r="19" spans="5:13" ht="12.75">
      <c r="E19" s="33"/>
      <c r="F19" s="34"/>
      <c r="H19" s="34"/>
      <c r="I19" s="34"/>
      <c r="J19" s="34"/>
      <c r="K19" s="34"/>
      <c r="L19" s="35">
        <f>SUM(E19:K19)</f>
        <v>0</v>
      </c>
      <c r="M19" s="6"/>
    </row>
    <row r="20" spans="1:13" ht="12.75">
      <c r="A20" t="s">
        <v>35</v>
      </c>
      <c r="E20" s="36"/>
      <c r="F20" s="37"/>
      <c r="G20" s="37"/>
      <c r="H20" s="37"/>
      <c r="I20" s="37"/>
      <c r="J20" s="37"/>
      <c r="K20" s="37">
        <v>458</v>
      </c>
      <c r="L20" s="38">
        <f>SUM(E20:K20)</f>
        <v>458</v>
      </c>
      <c r="M20" s="6"/>
    </row>
    <row r="21" spans="5:13" ht="12.75"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t="s">
        <v>36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t="s">
        <v>37</v>
      </c>
      <c r="E23" s="6">
        <f aca="true" t="shared" si="1" ref="E23:K23">SUM(E19:E22)</f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  <c r="K23" s="6">
        <f t="shared" si="1"/>
        <v>458</v>
      </c>
      <c r="L23" s="6">
        <f>SUM(E23:K23)</f>
        <v>458</v>
      </c>
      <c r="M23" s="6"/>
    </row>
    <row r="24" spans="5:13" ht="12.75"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t="s">
        <v>65</v>
      </c>
      <c r="E25" s="6">
        <v>46624</v>
      </c>
      <c r="F25" s="6"/>
      <c r="G25" s="6"/>
      <c r="H25" s="6">
        <v>134722</v>
      </c>
      <c r="I25" s="6"/>
      <c r="J25" s="6"/>
      <c r="K25" s="6"/>
      <c r="L25" s="6">
        <f>SUM(E25:K25)</f>
        <v>181346</v>
      </c>
      <c r="M25" s="6"/>
    </row>
    <row r="26" spans="5:13" ht="12.75">
      <c r="E26" s="6"/>
      <c r="F26" s="6"/>
      <c r="G26" s="32"/>
      <c r="H26" s="6"/>
      <c r="I26" s="6"/>
      <c r="J26" s="6"/>
      <c r="K26" s="6"/>
      <c r="L26" s="6"/>
      <c r="M26" s="6"/>
    </row>
    <row r="27" spans="1:13" ht="12.75">
      <c r="A27" t="s">
        <v>64</v>
      </c>
      <c r="E27" s="6"/>
      <c r="F27" s="6"/>
      <c r="G27" s="32">
        <v>167</v>
      </c>
      <c r="H27" s="6"/>
      <c r="I27" s="6"/>
      <c r="J27" s="6"/>
      <c r="K27" s="6"/>
      <c r="L27" s="6">
        <f>SUM(E27:K27)</f>
        <v>167</v>
      </c>
      <c r="M27" s="6"/>
    </row>
    <row r="28" spans="5:13" ht="12.75"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t="s">
        <v>34</v>
      </c>
      <c r="E29" s="6"/>
      <c r="F29" s="6">
        <v>17993</v>
      </c>
      <c r="G29" s="6"/>
      <c r="H29" s="6"/>
      <c r="I29" s="6"/>
      <c r="J29" s="6"/>
      <c r="K29" s="6"/>
      <c r="L29" s="6">
        <f>SUM(E29:K29)</f>
        <v>17993</v>
      </c>
      <c r="M29" s="6"/>
    </row>
    <row r="30" spans="5:13" ht="12.75">
      <c r="E30" s="37"/>
      <c r="F30" s="37"/>
      <c r="G30" s="37"/>
      <c r="H30" s="37"/>
      <c r="I30" s="37"/>
      <c r="J30" s="37"/>
      <c r="K30" s="37"/>
      <c r="L30" s="37"/>
      <c r="M30" s="6"/>
    </row>
    <row r="31" spans="5:13" ht="12.75">
      <c r="E31" s="6"/>
      <c r="F31" s="6"/>
      <c r="G31" s="32"/>
      <c r="H31" s="6"/>
      <c r="I31" s="6"/>
      <c r="J31" s="6"/>
      <c r="K31" s="6"/>
      <c r="L31" s="6"/>
      <c r="M31" s="6"/>
    </row>
    <row r="32" spans="1:13" ht="12.75">
      <c r="A32" t="s">
        <v>63</v>
      </c>
      <c r="E32" s="37">
        <f>E18+E23+E25+E27+E29</f>
        <v>198134</v>
      </c>
      <c r="F32" s="37">
        <f aca="true" t="shared" si="2" ref="F32:L32">F18+F23+F25+F27+F29</f>
        <v>354984</v>
      </c>
      <c r="G32" s="37">
        <f t="shared" si="2"/>
        <v>220</v>
      </c>
      <c r="H32" s="37">
        <f t="shared" si="2"/>
        <v>156964</v>
      </c>
      <c r="I32" s="37">
        <f t="shared" si="2"/>
        <v>4408</v>
      </c>
      <c r="J32" s="37">
        <f t="shared" si="2"/>
        <v>21894</v>
      </c>
      <c r="K32" s="37">
        <f t="shared" si="2"/>
        <v>1745</v>
      </c>
      <c r="L32" s="37">
        <f t="shared" si="2"/>
        <v>738349</v>
      </c>
      <c r="M32" s="6"/>
    </row>
    <row r="33" spans="5:13" ht="12" customHeight="1"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1" t="s">
        <v>59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31" t="s">
        <v>61</v>
      </c>
      <c r="E35" s="6"/>
      <c r="F35" s="6"/>
      <c r="G35" s="6"/>
      <c r="H35" s="6"/>
      <c r="I35" s="6"/>
      <c r="J35" s="6"/>
      <c r="K35" s="6"/>
      <c r="L35" s="6"/>
      <c r="M35" s="6"/>
    </row>
    <row r="36" spans="5:13" ht="12.75"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t="s">
        <v>67</v>
      </c>
      <c r="E37" s="6">
        <v>151510</v>
      </c>
      <c r="F37" s="6">
        <v>331424</v>
      </c>
      <c r="G37" s="6">
        <v>53</v>
      </c>
      <c r="H37" s="6">
        <v>22242</v>
      </c>
      <c r="I37" s="6">
        <v>6008</v>
      </c>
      <c r="J37" s="6">
        <v>21894</v>
      </c>
      <c r="K37" s="6">
        <v>-979</v>
      </c>
      <c r="L37" s="6">
        <f>SUM(E37:K37)</f>
        <v>532152</v>
      </c>
      <c r="M37" s="6"/>
    </row>
    <row r="38" spans="5:13" ht="12.75"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t="s">
        <v>45</v>
      </c>
      <c r="E39" s="32"/>
      <c r="F39" s="32">
        <v>15151</v>
      </c>
      <c r="G39" s="6"/>
      <c r="H39" s="6"/>
      <c r="I39" s="6"/>
      <c r="J39" s="6"/>
      <c r="K39" s="6"/>
      <c r="L39" s="6">
        <f>SUM(E39:K39)</f>
        <v>15151</v>
      </c>
      <c r="M39" s="6"/>
    </row>
    <row r="40" spans="1:13" ht="12.75">
      <c r="A40" t="s">
        <v>69</v>
      </c>
      <c r="E40" s="37"/>
      <c r="F40" s="37">
        <f>-25527-2591</f>
        <v>-28118</v>
      </c>
      <c r="G40" s="37"/>
      <c r="H40" s="37"/>
      <c r="I40" s="37"/>
      <c r="J40" s="37"/>
      <c r="K40" s="37"/>
      <c r="L40" s="37">
        <f>SUM(E40:K40)</f>
        <v>-28118</v>
      </c>
      <c r="M40" s="6"/>
    </row>
    <row r="41" spans="5:13" ht="12.75"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t="s">
        <v>68</v>
      </c>
      <c r="E42" s="6">
        <f aca="true" t="shared" si="3" ref="E42:L42">SUM(E37:E41)</f>
        <v>151510</v>
      </c>
      <c r="F42" s="6">
        <f t="shared" si="3"/>
        <v>318457</v>
      </c>
      <c r="G42" s="6">
        <f t="shared" si="3"/>
        <v>53</v>
      </c>
      <c r="H42" s="6">
        <f t="shared" si="3"/>
        <v>22242</v>
      </c>
      <c r="I42" s="6">
        <f t="shared" si="3"/>
        <v>6008</v>
      </c>
      <c r="J42" s="6">
        <f t="shared" si="3"/>
        <v>21894</v>
      </c>
      <c r="K42" s="37">
        <f t="shared" si="3"/>
        <v>-979</v>
      </c>
      <c r="L42" s="37">
        <f t="shared" si="3"/>
        <v>519185</v>
      </c>
      <c r="M42" s="6"/>
    </row>
    <row r="43" spans="5:13" ht="12.75">
      <c r="E43" s="33"/>
      <c r="F43" s="34"/>
      <c r="G43" s="34"/>
      <c r="H43" s="34"/>
      <c r="I43" s="34"/>
      <c r="J43" s="34"/>
      <c r="K43" s="32"/>
      <c r="L43" s="35"/>
      <c r="M43" s="6"/>
    </row>
    <row r="44" spans="1:13" ht="12.75">
      <c r="A44" t="s">
        <v>35</v>
      </c>
      <c r="E44" s="36"/>
      <c r="F44" s="37"/>
      <c r="G44" s="37"/>
      <c r="H44" s="37"/>
      <c r="I44" s="37"/>
      <c r="J44" s="37"/>
      <c r="K44" s="37">
        <v>396</v>
      </c>
      <c r="L44" s="38">
        <f>SUM(E44:K44)</f>
        <v>396</v>
      </c>
      <c r="M44" s="6"/>
    </row>
    <row r="45" spans="5:13" ht="12.75">
      <c r="E45" s="32"/>
      <c r="F45" s="32"/>
      <c r="G45" s="32"/>
      <c r="H45" s="32"/>
      <c r="I45" s="32"/>
      <c r="J45" s="32"/>
      <c r="K45" s="41"/>
      <c r="L45" s="32"/>
      <c r="M45" s="6"/>
    </row>
    <row r="46" spans="1:13" ht="12.75">
      <c r="A46" t="s">
        <v>36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t="s">
        <v>37</v>
      </c>
      <c r="E47" s="6">
        <f aca="true" t="shared" si="4" ref="E47:K47">SUM(E43:E46)</f>
        <v>0</v>
      </c>
      <c r="F47" s="6">
        <f t="shared" si="4"/>
        <v>0</v>
      </c>
      <c r="G47" s="6">
        <f t="shared" si="4"/>
        <v>0</v>
      </c>
      <c r="H47" s="6">
        <f t="shared" si="4"/>
        <v>0</v>
      </c>
      <c r="I47" s="6">
        <f t="shared" si="4"/>
        <v>0</v>
      </c>
      <c r="J47" s="6">
        <f t="shared" si="4"/>
        <v>0</v>
      </c>
      <c r="K47" s="6">
        <f t="shared" si="4"/>
        <v>396</v>
      </c>
      <c r="L47" s="6">
        <f>SUM(E47:K47)</f>
        <v>396</v>
      </c>
      <c r="M47" s="6"/>
    </row>
    <row r="48" spans="5:13" ht="12.75"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t="s">
        <v>34</v>
      </c>
      <c r="E49" s="6"/>
      <c r="F49" s="6">
        <v>7597</v>
      </c>
      <c r="G49" s="6"/>
      <c r="H49" s="6"/>
      <c r="I49" s="6"/>
      <c r="J49" s="6"/>
      <c r="K49" s="6"/>
      <c r="L49" s="6">
        <f>SUM(E49:K49)</f>
        <v>7597</v>
      </c>
      <c r="M49" s="6"/>
    </row>
    <row r="50" spans="1:13" ht="12.75">
      <c r="A50" t="s">
        <v>46</v>
      </c>
      <c r="E50" s="37"/>
      <c r="F50" s="37"/>
      <c r="G50" s="37"/>
      <c r="H50" s="37"/>
      <c r="I50" s="37"/>
      <c r="J50" s="37"/>
      <c r="K50" s="37"/>
      <c r="L50" s="37">
        <f>SUM(E50:K50)</f>
        <v>0</v>
      </c>
      <c r="M50" s="6"/>
    </row>
    <row r="51" spans="5:13" ht="12.75"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t="s">
        <v>62</v>
      </c>
      <c r="E52" s="37">
        <f aca="true" t="shared" si="5" ref="E52:L52">E42+E47+E49+E50</f>
        <v>151510</v>
      </c>
      <c r="F52" s="37">
        <f t="shared" si="5"/>
        <v>326054</v>
      </c>
      <c r="G52" s="37">
        <f t="shared" si="5"/>
        <v>53</v>
      </c>
      <c r="H52" s="37">
        <f t="shared" si="5"/>
        <v>22242</v>
      </c>
      <c r="I52" s="37">
        <f t="shared" si="5"/>
        <v>6008</v>
      </c>
      <c r="J52" s="37">
        <f t="shared" si="5"/>
        <v>21894</v>
      </c>
      <c r="K52" s="37">
        <f t="shared" si="5"/>
        <v>-583</v>
      </c>
      <c r="L52" s="37">
        <f t="shared" si="5"/>
        <v>527178</v>
      </c>
      <c r="M52" s="6"/>
    </row>
    <row r="53" spans="5:13" ht="12.75"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1" t="s">
        <v>39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1" t="s">
        <v>57</v>
      </c>
      <c r="E55" s="6"/>
      <c r="F55" s="6"/>
      <c r="G55" s="6"/>
      <c r="H55" s="6"/>
      <c r="I55" s="6"/>
      <c r="J55" s="6"/>
      <c r="K55" s="6"/>
      <c r="L55" s="6"/>
      <c r="M55" s="6"/>
    </row>
    <row r="56" spans="5:13" ht="12.75">
      <c r="E56" s="6"/>
      <c r="F56" s="6"/>
      <c r="G56" s="6"/>
      <c r="H56" s="6"/>
      <c r="I56" s="6"/>
      <c r="J56" s="6"/>
      <c r="K56" s="6"/>
      <c r="L56" s="6"/>
      <c r="M56" s="6"/>
    </row>
    <row r="57" spans="5:13" ht="12.75">
      <c r="E57" s="6"/>
      <c r="F57" s="6"/>
      <c r="G57" s="6"/>
      <c r="H57" s="6"/>
      <c r="I57" s="6"/>
      <c r="J57" s="6"/>
      <c r="K57" s="6"/>
      <c r="L57" s="6"/>
      <c r="M57" s="6"/>
    </row>
    <row r="58" spans="5:13" ht="12.75">
      <c r="E58" s="6"/>
      <c r="F58" s="6"/>
      <c r="G58" s="6"/>
      <c r="H58" s="6"/>
      <c r="I58" s="6"/>
      <c r="J58" s="6"/>
      <c r="K58" s="6"/>
      <c r="L58" s="6"/>
      <c r="M58" s="6"/>
    </row>
  </sheetData>
  <printOptions/>
  <pageMargins left="0.75" right="0.75" top="0.63" bottom="0.5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2003-05-05T05:13:35Z</cp:lastPrinted>
  <dcterms:created xsi:type="dcterms:W3CDTF">1999-11-18T01:23:45Z</dcterms:created>
  <dcterms:modified xsi:type="dcterms:W3CDTF">2003-05-05T05:16:15Z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